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EFE5331773ECE2B/Dokumente/Segeln ^0 Co/Breehorn 44 Nyala/Energieverbrauch-Energiebilanz/"/>
    </mc:Choice>
  </mc:AlternateContent>
  <xr:revisionPtr revIDLastSave="211" documentId="8_{471967C3-6CFF-4CB4-B266-E5069E5ACCEF}" xr6:coauthVersionLast="47" xr6:coauthVersionMax="47" xr10:uidLastSave="{80F8B8B5-B00F-48A1-B4AA-C1A6BBD08B9C}"/>
  <bookViews>
    <workbookView xWindow="-110" yWindow="-110" windowWidth="25820" windowHeight="15500" xr2:uid="{D7B77BC8-0969-4264-8D29-E9F7D207B99B}"/>
  </bookViews>
  <sheets>
    <sheet name="Energiebilanz Segeln" sheetId="5" r:id="rId1"/>
    <sheet name="Energiebilanz vor Anker" sheetId="6" r:id="rId2"/>
    <sheet name="Reichweite Akkus" sheetId="3" r:id="rId3"/>
  </sheets>
  <definedNames>
    <definedName name="nutzbareKap.">'Reichweite Akkus'!$F$7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6" l="1"/>
  <c r="F50" i="6"/>
  <c r="F44" i="6"/>
  <c r="F43" i="6"/>
  <c r="F42" i="6"/>
  <c r="F41" i="6"/>
  <c r="F45" i="6" s="1"/>
  <c r="F36" i="6"/>
  <c r="C35" i="6"/>
  <c r="F35" i="6" s="1"/>
  <c r="C33" i="6"/>
  <c r="F33" i="6" s="1"/>
  <c r="F32" i="6"/>
  <c r="F31" i="6"/>
  <c r="C31" i="6"/>
  <c r="F30" i="6"/>
  <c r="F29" i="6"/>
  <c r="F28" i="6"/>
  <c r="C28" i="6"/>
  <c r="C27" i="6"/>
  <c r="F27" i="6" s="1"/>
  <c r="C26" i="6"/>
  <c r="F26" i="6" s="1"/>
  <c r="F24" i="6"/>
  <c r="F23" i="6"/>
  <c r="F22" i="6"/>
  <c r="C21" i="6"/>
  <c r="F21" i="6" s="1"/>
  <c r="C20" i="6"/>
  <c r="F20" i="6" s="1"/>
  <c r="C19" i="6"/>
  <c r="F19" i="6" s="1"/>
  <c r="C18" i="6"/>
  <c r="F18" i="6" s="1"/>
  <c r="F17" i="6"/>
  <c r="C16" i="6"/>
  <c r="F16" i="6" s="1"/>
  <c r="C15" i="6"/>
  <c r="F15" i="6" s="1"/>
  <c r="F14" i="6"/>
  <c r="C13" i="6"/>
  <c r="F13" i="6" s="1"/>
  <c r="F12" i="6"/>
  <c r="F11" i="6"/>
  <c r="F10" i="6"/>
  <c r="F9" i="6"/>
  <c r="F36" i="5"/>
  <c r="F35" i="5"/>
  <c r="F33" i="5"/>
  <c r="F32" i="5"/>
  <c r="F31" i="5"/>
  <c r="F30" i="5"/>
  <c r="F29" i="5"/>
  <c r="F28" i="5"/>
  <c r="F27" i="5"/>
  <c r="F26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38" i="6" l="1"/>
  <c r="F47" i="6" s="1"/>
  <c r="F51" i="5"/>
  <c r="F44" i="5"/>
  <c r="F43" i="5"/>
  <c r="F42" i="5"/>
  <c r="C26" i="5"/>
  <c r="F9" i="5"/>
  <c r="F50" i="5"/>
  <c r="F41" i="5"/>
  <c r="C35" i="5"/>
  <c r="C33" i="5"/>
  <c r="C31" i="5"/>
  <c r="C27" i="5"/>
  <c r="C21" i="5"/>
  <c r="C20" i="5"/>
  <c r="C19" i="5"/>
  <c r="C18" i="5"/>
  <c r="C16" i="5"/>
  <c r="C15" i="5"/>
  <c r="C13" i="5"/>
  <c r="F7" i="3"/>
  <c r="F45" i="5" l="1"/>
  <c r="F38" i="5"/>
  <c r="F47" i="5" l="1"/>
  <c r="D18" i="3"/>
  <c r="D17" i="3"/>
  <c r="F17" i="3" s="1"/>
  <c r="D11" i="3"/>
  <c r="F11" i="3" s="1"/>
  <c r="F18" i="3" l="1"/>
  <c r="D12" i="3" l="1"/>
  <c r="F12" i="3" s="1"/>
</calcChain>
</file>

<file path=xl/sharedStrings.xml><?xml version="1.0" encoding="utf-8"?>
<sst xmlns="http://schemas.openxmlformats.org/spreadsheetml/2006/main" count="129" uniqueCount="70">
  <si>
    <t>Beschreibung des Verbrauchers</t>
  </si>
  <si>
    <t>Energiebilanz SY NYALA beim Segeln</t>
  </si>
  <si>
    <t>Dauer/Tag</t>
  </si>
  <si>
    <t>Anzahl</t>
  </si>
  <si>
    <t>Summe</t>
  </si>
  <si>
    <t>Autopilot</t>
  </si>
  <si>
    <t>UKW-Funkgerät</t>
  </si>
  <si>
    <t>AIS Antennenweiche</t>
  </si>
  <si>
    <t>LED-Decksstrahler</t>
  </si>
  <si>
    <t>LED-Baumbeleuchtung</t>
  </si>
  <si>
    <t>Navigationsinstrumente Doghouse</t>
  </si>
  <si>
    <t>Kompassbeleuchtung</t>
  </si>
  <si>
    <t>Ladegeräte für Handies, Ipad, etc.</t>
  </si>
  <si>
    <t>Radio</t>
  </si>
  <si>
    <t>Druckwasserpumpe</t>
  </si>
  <si>
    <t>Elektrowinschen</t>
  </si>
  <si>
    <t>Laden E-Wincher</t>
  </si>
  <si>
    <t>Plotter Doghouse</t>
  </si>
  <si>
    <t>Radar</t>
  </si>
  <si>
    <t>Watermaker</t>
  </si>
  <si>
    <t>Energiebilanz SY NYALA vor Anker</t>
  </si>
  <si>
    <t>Windgenerator Silentwind 12V (AWS 15kn)</t>
  </si>
  <si>
    <t>Summe Produktion</t>
  </si>
  <si>
    <t>Waschtrockner pro Wäsche (3/Woche)</t>
  </si>
  <si>
    <t>Ladekapazität regenerative Energie beim Segeln</t>
  </si>
  <si>
    <t>Defizit bei ausschließlicher Nutzung regenerative Quellen</t>
  </si>
  <si>
    <t>Bornetzspannung:</t>
  </si>
  <si>
    <t>24V</t>
  </si>
  <si>
    <t>Strom 12V</t>
  </si>
  <si>
    <t>Stromauf-</t>
  </si>
  <si>
    <t>nahme 24V</t>
  </si>
  <si>
    <t>Laden über die Hauptmaschine (2 Lichtmaschinen mit Hochleistungsreglern)</t>
  </si>
  <si>
    <t>Reichweiten-Berechnung Service-Akkus SY NYALA</t>
  </si>
  <si>
    <t>Eingebaute Akkus</t>
  </si>
  <si>
    <t xml:space="preserve">Anz. </t>
  </si>
  <si>
    <t>Kapazität</t>
  </si>
  <si>
    <t>Entladung</t>
  </si>
  <si>
    <t>nutzbare Kapazität</t>
  </si>
  <si>
    <t>Victron LN LiFePo4-Akkus</t>
  </si>
  <si>
    <t>mit Minimalverbrauch</t>
  </si>
  <si>
    <t>mit Komfortverbrauch</t>
  </si>
  <si>
    <t>Tagesverbrauch</t>
  </si>
  <si>
    <t>Reichweite/Tage</t>
  </si>
  <si>
    <r>
      <t xml:space="preserve">Reichweite </t>
    </r>
    <r>
      <rPr>
        <b/>
        <u/>
        <sz val="11"/>
        <color theme="1"/>
        <rFont val="Tahoma"/>
        <family val="2"/>
      </rPr>
      <t>ohne jegliches Nachladen</t>
    </r>
    <r>
      <rPr>
        <b/>
        <sz val="11"/>
        <color theme="1"/>
        <rFont val="Tahoma"/>
        <family val="2"/>
      </rPr>
      <t xml:space="preserve"> vor Anker</t>
    </r>
  </si>
  <si>
    <t>Nominal-</t>
  </si>
  <si>
    <t>maximale</t>
  </si>
  <si>
    <t>effektiv</t>
  </si>
  <si>
    <t>Reichweite</t>
  </si>
  <si>
    <r>
      <t xml:space="preserve">Theoretische Reichweite </t>
    </r>
    <r>
      <rPr>
        <b/>
        <u/>
        <sz val="11"/>
        <color theme="1"/>
        <rFont val="Tahoma"/>
        <family val="2"/>
      </rPr>
      <t>ohne jegliches Nachladen</t>
    </r>
    <r>
      <rPr>
        <b/>
        <sz val="11"/>
        <color theme="1"/>
        <rFont val="Tahoma"/>
        <family val="2"/>
      </rPr>
      <t xml:space="preserve"> beim Segeln</t>
    </r>
  </si>
  <si>
    <t>Innenbeleuchtung gem. separater Aufstellung</t>
  </si>
  <si>
    <t>Kühlbox 1 (Pantry)</t>
  </si>
  <si>
    <t>Kühlbox 2 (Salontisch)</t>
  </si>
  <si>
    <t>Bord-PC mit Monitor</t>
  </si>
  <si>
    <t>Staubsauger</t>
  </si>
  <si>
    <t>Stand</t>
  </si>
  <si>
    <t>Komfortverbrauch</t>
  </si>
  <si>
    <t>Brotbackautomat (1 Brot/Tag) Werksangabe</t>
  </si>
  <si>
    <t>Gefrierbox - 20°C (verdoppelte Werksangabe)</t>
  </si>
  <si>
    <t>Navigationsinstrumente Steuerstand</t>
  </si>
  <si>
    <t>3-Farben-Laterne Top</t>
  </si>
  <si>
    <t xml:space="preserve">Starlink </t>
  </si>
  <si>
    <t>Navigationsinstrumente Navigation</t>
  </si>
  <si>
    <t>AirFryer</t>
  </si>
  <si>
    <t>Komfortverbrauch pro Tag</t>
  </si>
  <si>
    <t>Hydrogenerator Switec (bei 7 Knoten)</t>
  </si>
  <si>
    <t>fest installierte Solarpanele (mittlerer Ertrag)</t>
  </si>
  <si>
    <t>mobile Solarpanele</t>
  </si>
  <si>
    <t>24V: Mittlerer Ladestrom unter Motor</t>
  </si>
  <si>
    <t>12V: Mittlerer Ladestrom unter Motor</t>
  </si>
  <si>
    <t>19 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</si>
</sst>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\ &quot;A&quot;"/>
    <numFmt numFmtId="165" formatCode="0.0\ &quot;Ah&quot;"/>
    <numFmt numFmtId="166" formatCode="0.00\ &quot;h&quot;"/>
    <numFmt numFmtId="167" formatCode="0\ &quot;%&quot;"/>
    <numFmt numFmtId="168" formatCode="0\ &quot;Ah&quot;"/>
    <numFmt numFmtId="169" formatCode="0.00\ &quot;Ah&quot;"/>
    <numFmt numFmtId="170" formatCode="0.0\ &quot;Tage&quot;"/>
    <numFmt numFmtId="171" formatCode="dd/mm/yy;@"/>
  </numFmts>
  <fonts count="4" x14ac:knownFonts="1"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4"/>
      <color theme="1"/>
      <name val="Tahoma"/>
      <family val="2"/>
    </font>
    <font>
      <b/>
      <u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/>
    <xf numFmtId="165" fontId="0" fillId="0" borderId="0" xfId="0" applyNumberFormat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166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171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E163-1376-4C80-8CEE-21E971F92270}">
  <dimension ref="A1:F51"/>
  <sheetViews>
    <sheetView tabSelected="1" topLeftCell="A3" workbookViewId="0">
      <selection activeCell="D35" sqref="D35"/>
    </sheetView>
  </sheetViews>
  <sheetFormatPr baseColWidth="10" defaultRowHeight="14" x14ac:dyDescent="0.3"/>
  <cols>
    <col min="1" max="1" width="38.75" customWidth="1"/>
    <col min="2" max="2" width="9.58203125" style="4" hidden="1" customWidth="1"/>
    <col min="3" max="3" width="9.58203125" style="4" customWidth="1"/>
    <col min="4" max="4" width="11" style="2"/>
    <col min="5" max="5" width="6.08203125" style="2" customWidth="1"/>
    <col min="6" max="6" width="11" style="5"/>
  </cols>
  <sheetData>
    <row r="1" spans="1:6" ht="17.5" x14ac:dyDescent="0.35">
      <c r="A1" s="1" t="s">
        <v>1</v>
      </c>
    </row>
    <row r="2" spans="1:6" x14ac:dyDescent="0.3">
      <c r="A2" t="s">
        <v>26</v>
      </c>
      <c r="B2" s="4" t="s">
        <v>27</v>
      </c>
      <c r="C2" s="4" t="s">
        <v>27</v>
      </c>
    </row>
    <row r="3" spans="1:6" x14ac:dyDescent="0.3">
      <c r="A3" t="s">
        <v>54</v>
      </c>
      <c r="C3" s="22">
        <v>46140</v>
      </c>
    </row>
    <row r="4" spans="1:6" x14ac:dyDescent="0.3">
      <c r="A4" s="3"/>
      <c r="B4" s="6"/>
      <c r="C4" s="6"/>
    </row>
    <row r="5" spans="1:6" x14ac:dyDescent="0.3">
      <c r="C5" s="4" t="s">
        <v>29</v>
      </c>
    </row>
    <row r="6" spans="1:6" x14ac:dyDescent="0.3">
      <c r="A6" t="s">
        <v>0</v>
      </c>
      <c r="B6" s="4" t="s">
        <v>28</v>
      </c>
      <c r="C6" s="4" t="s">
        <v>30</v>
      </c>
      <c r="D6" s="2" t="s">
        <v>2</v>
      </c>
      <c r="E6" s="2" t="s">
        <v>3</v>
      </c>
      <c r="F6" s="5" t="s">
        <v>4</v>
      </c>
    </row>
    <row r="8" spans="1:6" x14ac:dyDescent="0.3">
      <c r="A8" s="3" t="s">
        <v>55</v>
      </c>
    </row>
    <row r="9" spans="1:6" x14ac:dyDescent="0.3">
      <c r="A9" t="s">
        <v>5</v>
      </c>
      <c r="B9" s="4">
        <v>5</v>
      </c>
      <c r="C9" s="4">
        <v>4</v>
      </c>
      <c r="D9" s="12">
        <v>14</v>
      </c>
      <c r="E9" s="2">
        <v>1</v>
      </c>
      <c r="F9" s="5">
        <f>C9*D9*E9</f>
        <v>56</v>
      </c>
    </row>
    <row r="10" spans="1:6" x14ac:dyDescent="0.3">
      <c r="A10" t="s">
        <v>10</v>
      </c>
      <c r="B10" s="4">
        <v>0.15</v>
      </c>
      <c r="C10" s="4">
        <v>0.2</v>
      </c>
      <c r="D10" s="12">
        <v>24</v>
      </c>
      <c r="E10" s="2">
        <v>1</v>
      </c>
      <c r="F10" s="5">
        <f t="shared" ref="F10:F36" si="0">C10*D10*E10</f>
        <v>4.8000000000000007</v>
      </c>
    </row>
    <row r="11" spans="1:6" x14ac:dyDescent="0.3">
      <c r="A11" t="s">
        <v>58</v>
      </c>
      <c r="C11" s="4">
        <v>0.2</v>
      </c>
      <c r="D11" s="12">
        <v>24</v>
      </c>
      <c r="E11" s="2">
        <v>2</v>
      </c>
      <c r="F11" s="5">
        <f t="shared" si="0"/>
        <v>9.6000000000000014</v>
      </c>
    </row>
    <row r="12" spans="1:6" x14ac:dyDescent="0.3">
      <c r="A12" t="s">
        <v>61</v>
      </c>
      <c r="C12" s="4">
        <v>0.2</v>
      </c>
      <c r="D12" s="12">
        <v>24</v>
      </c>
      <c r="E12" s="2">
        <v>2</v>
      </c>
      <c r="F12" s="5">
        <f t="shared" si="0"/>
        <v>9.6000000000000014</v>
      </c>
    </row>
    <row r="13" spans="1:6" x14ac:dyDescent="0.3">
      <c r="A13" t="s">
        <v>52</v>
      </c>
      <c r="B13" s="4">
        <v>3</v>
      </c>
      <c r="C13" s="4">
        <f t="shared" ref="C13:C26" si="1">B13/2</f>
        <v>1.5</v>
      </c>
      <c r="D13" s="12">
        <v>24</v>
      </c>
      <c r="E13" s="2">
        <v>1</v>
      </c>
      <c r="F13" s="5">
        <f t="shared" si="0"/>
        <v>36</v>
      </c>
    </row>
    <row r="14" spans="1:6" x14ac:dyDescent="0.3">
      <c r="A14" t="s">
        <v>17</v>
      </c>
      <c r="B14" s="4">
        <v>1</v>
      </c>
      <c r="C14" s="4">
        <v>1.5</v>
      </c>
      <c r="D14" s="12">
        <v>24</v>
      </c>
      <c r="E14" s="2">
        <v>1</v>
      </c>
      <c r="F14" s="5">
        <f t="shared" si="0"/>
        <v>36</v>
      </c>
    </row>
    <row r="15" spans="1:6" x14ac:dyDescent="0.3">
      <c r="A15" t="s">
        <v>6</v>
      </c>
      <c r="B15" s="4">
        <v>1</v>
      </c>
      <c r="C15" s="4">
        <f t="shared" si="1"/>
        <v>0.5</v>
      </c>
      <c r="D15" s="12">
        <v>24</v>
      </c>
      <c r="E15" s="2">
        <v>1</v>
      </c>
      <c r="F15" s="5">
        <f t="shared" si="0"/>
        <v>12</v>
      </c>
    </row>
    <row r="16" spans="1:6" x14ac:dyDescent="0.3">
      <c r="A16" t="s">
        <v>7</v>
      </c>
      <c r="B16" s="4">
        <v>0.5</v>
      </c>
      <c r="C16" s="4">
        <f t="shared" si="1"/>
        <v>0.25</v>
      </c>
      <c r="D16" s="12">
        <v>24</v>
      </c>
      <c r="E16" s="2">
        <v>1</v>
      </c>
      <c r="F16" s="5">
        <f t="shared" si="0"/>
        <v>6</v>
      </c>
    </row>
    <row r="17" spans="1:6" x14ac:dyDescent="0.3">
      <c r="A17" t="s">
        <v>60</v>
      </c>
      <c r="C17" s="4">
        <v>2</v>
      </c>
      <c r="D17" s="12">
        <v>3</v>
      </c>
      <c r="E17" s="2">
        <v>1</v>
      </c>
      <c r="F17" s="5">
        <f t="shared" si="0"/>
        <v>6</v>
      </c>
    </row>
    <row r="18" spans="1:6" x14ac:dyDescent="0.3">
      <c r="A18" t="s">
        <v>59</v>
      </c>
      <c r="B18" s="4">
        <v>0.3</v>
      </c>
      <c r="C18" s="4">
        <f t="shared" si="1"/>
        <v>0.15</v>
      </c>
      <c r="D18" s="12">
        <v>12</v>
      </c>
      <c r="E18" s="2">
        <v>1</v>
      </c>
      <c r="F18" s="5">
        <f t="shared" si="0"/>
        <v>1.7999999999999998</v>
      </c>
    </row>
    <row r="19" spans="1:6" x14ac:dyDescent="0.3">
      <c r="A19" t="s">
        <v>11</v>
      </c>
      <c r="B19" s="4">
        <v>0.2</v>
      </c>
      <c r="C19" s="4">
        <f t="shared" si="1"/>
        <v>0.1</v>
      </c>
      <c r="D19" s="12">
        <v>12</v>
      </c>
      <c r="E19" s="2">
        <v>1</v>
      </c>
      <c r="F19" s="5">
        <f t="shared" si="0"/>
        <v>1.2000000000000002</v>
      </c>
    </row>
    <row r="20" spans="1:6" x14ac:dyDescent="0.3">
      <c r="A20" t="s">
        <v>8</v>
      </c>
      <c r="B20" s="4">
        <v>2</v>
      </c>
      <c r="C20" s="4">
        <f t="shared" si="1"/>
        <v>1</v>
      </c>
      <c r="D20" s="12">
        <v>1</v>
      </c>
      <c r="E20" s="2">
        <v>1</v>
      </c>
      <c r="F20" s="5">
        <f t="shared" si="0"/>
        <v>1</v>
      </c>
    </row>
    <row r="21" spans="1:6" x14ac:dyDescent="0.3">
      <c r="A21" t="s">
        <v>9</v>
      </c>
      <c r="B21" s="4">
        <v>2</v>
      </c>
      <c r="C21" s="4">
        <f t="shared" si="1"/>
        <v>1</v>
      </c>
      <c r="D21" s="12">
        <v>0.5</v>
      </c>
      <c r="E21" s="2">
        <v>1</v>
      </c>
      <c r="F21" s="5">
        <f t="shared" si="0"/>
        <v>0.5</v>
      </c>
    </row>
    <row r="22" spans="1:6" x14ac:dyDescent="0.3">
      <c r="A22" t="s">
        <v>49</v>
      </c>
      <c r="B22" s="4">
        <v>3</v>
      </c>
      <c r="C22" s="4">
        <v>1.5</v>
      </c>
      <c r="D22" s="12">
        <v>5</v>
      </c>
      <c r="E22" s="2">
        <v>1</v>
      </c>
      <c r="F22" s="5">
        <f t="shared" si="0"/>
        <v>7.5</v>
      </c>
    </row>
    <row r="23" spans="1:6" x14ac:dyDescent="0.3">
      <c r="A23" t="s">
        <v>50</v>
      </c>
      <c r="B23" s="4">
        <v>4</v>
      </c>
      <c r="C23" s="4">
        <v>3</v>
      </c>
      <c r="D23" s="12">
        <v>17</v>
      </c>
      <c r="E23" s="2">
        <v>1</v>
      </c>
      <c r="F23" s="5">
        <f t="shared" si="0"/>
        <v>51</v>
      </c>
    </row>
    <row r="24" spans="1:6" x14ac:dyDescent="0.3">
      <c r="A24" t="s">
        <v>51</v>
      </c>
      <c r="C24" s="4">
        <v>3</v>
      </c>
      <c r="D24" s="12">
        <v>17</v>
      </c>
      <c r="E24" s="2">
        <v>1</v>
      </c>
      <c r="F24" s="5">
        <f t="shared" si="0"/>
        <v>51</v>
      </c>
    </row>
    <row r="25" spans="1:6" x14ac:dyDescent="0.3">
      <c r="A25" t="s">
        <v>57</v>
      </c>
      <c r="D25" s="12"/>
      <c r="F25" s="5">
        <v>60</v>
      </c>
    </row>
    <row r="26" spans="1:6" x14ac:dyDescent="0.3">
      <c r="A26" t="s">
        <v>19</v>
      </c>
      <c r="B26" s="4">
        <v>21</v>
      </c>
      <c r="C26" s="4">
        <f t="shared" si="1"/>
        <v>10.5</v>
      </c>
      <c r="D26" s="12">
        <v>2</v>
      </c>
      <c r="E26" s="2">
        <v>1</v>
      </c>
      <c r="F26" s="5">
        <f t="shared" si="0"/>
        <v>21</v>
      </c>
    </row>
    <row r="27" spans="1:6" x14ac:dyDescent="0.3">
      <c r="A27" t="s">
        <v>15</v>
      </c>
      <c r="B27" s="4">
        <v>125</v>
      </c>
      <c r="C27" s="4">
        <f t="shared" ref="C27:C35" si="2">B27/2</f>
        <v>62.5</v>
      </c>
      <c r="D27" s="12">
        <v>0.25</v>
      </c>
      <c r="E27" s="2">
        <v>1</v>
      </c>
      <c r="F27" s="5">
        <f t="shared" si="0"/>
        <v>15.625</v>
      </c>
    </row>
    <row r="28" spans="1:6" x14ac:dyDescent="0.3">
      <c r="A28" t="s">
        <v>16</v>
      </c>
      <c r="B28" s="4">
        <v>4</v>
      </c>
      <c r="C28" s="4">
        <v>3</v>
      </c>
      <c r="D28" s="12">
        <v>2</v>
      </c>
      <c r="E28" s="2">
        <v>1</v>
      </c>
      <c r="F28" s="5">
        <f t="shared" si="0"/>
        <v>6</v>
      </c>
    </row>
    <row r="29" spans="1:6" x14ac:dyDescent="0.3">
      <c r="A29" t="s">
        <v>18</v>
      </c>
      <c r="B29" s="4">
        <v>2</v>
      </c>
      <c r="C29" s="4">
        <v>2</v>
      </c>
      <c r="D29" s="12">
        <v>10</v>
      </c>
      <c r="E29" s="2">
        <v>1</v>
      </c>
      <c r="F29" s="5">
        <f t="shared" si="0"/>
        <v>20</v>
      </c>
    </row>
    <row r="30" spans="1:6" x14ac:dyDescent="0.3">
      <c r="A30" t="s">
        <v>12</v>
      </c>
      <c r="B30" s="4">
        <v>4</v>
      </c>
      <c r="C30" s="4">
        <v>4</v>
      </c>
      <c r="D30" s="12">
        <v>4</v>
      </c>
      <c r="E30" s="2">
        <v>1</v>
      </c>
      <c r="F30" s="5">
        <f t="shared" si="0"/>
        <v>16</v>
      </c>
    </row>
    <row r="31" spans="1:6" x14ac:dyDescent="0.3">
      <c r="A31" t="s">
        <v>13</v>
      </c>
      <c r="B31" s="4">
        <v>12</v>
      </c>
      <c r="C31" s="4">
        <f t="shared" si="2"/>
        <v>6</v>
      </c>
      <c r="D31" s="12">
        <v>3</v>
      </c>
      <c r="E31" s="2">
        <v>1</v>
      </c>
      <c r="F31" s="5">
        <f t="shared" si="0"/>
        <v>18</v>
      </c>
    </row>
    <row r="32" spans="1:6" x14ac:dyDescent="0.3">
      <c r="A32" t="s">
        <v>53</v>
      </c>
      <c r="C32" s="4">
        <v>42</v>
      </c>
      <c r="D32" s="12">
        <v>0.2</v>
      </c>
      <c r="E32" s="2">
        <v>0.5</v>
      </c>
      <c r="F32" s="5">
        <f t="shared" si="0"/>
        <v>4.2</v>
      </c>
    </row>
    <row r="33" spans="1:6" x14ac:dyDescent="0.3">
      <c r="A33" t="s">
        <v>14</v>
      </c>
      <c r="B33" s="4">
        <v>15</v>
      </c>
      <c r="C33" s="4">
        <f t="shared" si="2"/>
        <v>7.5</v>
      </c>
      <c r="D33" s="12">
        <v>1.5</v>
      </c>
      <c r="E33" s="2">
        <v>1</v>
      </c>
      <c r="F33" s="5">
        <f t="shared" si="0"/>
        <v>11.25</v>
      </c>
    </row>
    <row r="34" spans="1:6" x14ac:dyDescent="0.3">
      <c r="A34" t="s">
        <v>56</v>
      </c>
      <c r="D34" s="12"/>
      <c r="F34" s="5" t="s">
        <v>69</v>
      </c>
    </row>
    <row r="35" spans="1:6" x14ac:dyDescent="0.3">
      <c r="A35" s="9" t="s">
        <v>23</v>
      </c>
      <c r="B35" s="10">
        <v>221</v>
      </c>
      <c r="C35" s="4">
        <f t="shared" si="2"/>
        <v>110.5</v>
      </c>
      <c r="D35" s="13">
        <v>0.43</v>
      </c>
      <c r="E35" s="11">
        <v>1</v>
      </c>
      <c r="F35" s="5">
        <f t="shared" si="0"/>
        <v>47.515000000000001</v>
      </c>
    </row>
    <row r="36" spans="1:6" x14ac:dyDescent="0.3">
      <c r="A36" t="s">
        <v>62</v>
      </c>
      <c r="C36" s="4">
        <v>92</v>
      </c>
      <c r="D36" s="2">
        <v>0.5</v>
      </c>
      <c r="E36" s="2">
        <v>0</v>
      </c>
      <c r="F36" s="5">
        <f t="shared" si="0"/>
        <v>0</v>
      </c>
    </row>
    <row r="38" spans="1:6" x14ac:dyDescent="0.3">
      <c r="A38" s="3" t="s">
        <v>63</v>
      </c>
      <c r="B38" s="6"/>
      <c r="C38" s="6"/>
      <c r="D38" s="7"/>
      <c r="E38" s="7"/>
      <c r="F38" s="8">
        <f>SUM(F9:F37)</f>
        <v>509.59</v>
      </c>
    </row>
    <row r="39" spans="1:6" x14ac:dyDescent="0.3">
      <c r="A39" s="3"/>
      <c r="B39" s="6"/>
      <c r="C39" s="6"/>
      <c r="D39" s="7"/>
      <c r="E39" s="7"/>
      <c r="F39" s="8"/>
    </row>
    <row r="40" spans="1:6" x14ac:dyDescent="0.3">
      <c r="A40" s="3" t="s">
        <v>24</v>
      </c>
    </row>
    <row r="41" spans="1:6" x14ac:dyDescent="0.3">
      <c r="A41" t="s">
        <v>64</v>
      </c>
      <c r="B41" s="4">
        <v>20</v>
      </c>
      <c r="C41" s="4">
        <v>15</v>
      </c>
      <c r="D41" s="2">
        <v>14</v>
      </c>
      <c r="E41" s="2">
        <v>1</v>
      </c>
      <c r="F41" s="5">
        <f>C41*D41*E41</f>
        <v>210</v>
      </c>
    </row>
    <row r="42" spans="1:6" x14ac:dyDescent="0.3">
      <c r="A42" t="s">
        <v>21</v>
      </c>
      <c r="B42" s="4">
        <v>4.0999999999999996</v>
      </c>
      <c r="C42" s="4">
        <v>2</v>
      </c>
      <c r="D42" s="2">
        <v>24</v>
      </c>
      <c r="E42" s="2">
        <v>1</v>
      </c>
      <c r="F42" s="5">
        <f t="shared" ref="F42:F44" si="3">C42*D42*E42</f>
        <v>48</v>
      </c>
    </row>
    <row r="43" spans="1:6" x14ac:dyDescent="0.3">
      <c r="A43" t="s">
        <v>65</v>
      </c>
      <c r="C43" s="4">
        <v>10</v>
      </c>
      <c r="D43" s="2">
        <v>10</v>
      </c>
      <c r="E43" s="2">
        <v>1</v>
      </c>
      <c r="F43" s="5">
        <f t="shared" si="3"/>
        <v>100</v>
      </c>
    </row>
    <row r="44" spans="1:6" x14ac:dyDescent="0.3">
      <c r="A44" t="s">
        <v>66</v>
      </c>
      <c r="C44" s="4">
        <v>4</v>
      </c>
      <c r="D44" s="2">
        <v>10</v>
      </c>
      <c r="E44" s="2">
        <v>1</v>
      </c>
      <c r="F44" s="5">
        <f t="shared" si="3"/>
        <v>40</v>
      </c>
    </row>
    <row r="45" spans="1:6" x14ac:dyDescent="0.3">
      <c r="A45" s="3" t="s">
        <v>22</v>
      </c>
      <c r="B45" s="6"/>
      <c r="C45" s="6"/>
      <c r="D45" s="7"/>
      <c r="E45" s="7"/>
      <c r="F45" s="8">
        <f>SUM(F41:F44)</f>
        <v>398</v>
      </c>
    </row>
    <row r="46" spans="1:6" x14ac:dyDescent="0.3">
      <c r="A46" s="3"/>
      <c r="B46" s="6"/>
      <c r="C46" s="6"/>
      <c r="D46" s="7"/>
      <c r="E46" s="7"/>
      <c r="F46" s="8"/>
    </row>
    <row r="47" spans="1:6" x14ac:dyDescent="0.3">
      <c r="A47" s="3" t="s">
        <v>25</v>
      </c>
      <c r="B47" s="6"/>
      <c r="C47" s="6"/>
      <c r="D47" s="7"/>
      <c r="E47" s="7"/>
      <c r="F47" s="8">
        <f>F38-F45</f>
        <v>111.58999999999997</v>
      </c>
    </row>
    <row r="49" spans="1:6" x14ac:dyDescent="0.3">
      <c r="A49" s="3" t="s">
        <v>31</v>
      </c>
    </row>
    <row r="50" spans="1:6" x14ac:dyDescent="0.3">
      <c r="A50" t="s">
        <v>67</v>
      </c>
      <c r="B50" s="4">
        <v>160</v>
      </c>
      <c r="C50" s="4">
        <v>100</v>
      </c>
      <c r="D50" s="2">
        <v>1</v>
      </c>
      <c r="E50" s="2">
        <v>1</v>
      </c>
      <c r="F50" s="5">
        <f>C50*D50</f>
        <v>100</v>
      </c>
    </row>
    <row r="51" spans="1:6" x14ac:dyDescent="0.3">
      <c r="A51" t="s">
        <v>68</v>
      </c>
      <c r="C51" s="4">
        <v>20</v>
      </c>
      <c r="D51" s="2">
        <v>1</v>
      </c>
      <c r="E51" s="2">
        <v>1</v>
      </c>
      <c r="F51" s="5">
        <f>C51*D51</f>
        <v>20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EB00-CF25-4CC4-8594-5C170ACDBB1F}">
  <dimension ref="A1:F51"/>
  <sheetViews>
    <sheetView workbookViewId="0">
      <selection activeCell="D35" sqref="D35"/>
    </sheetView>
  </sheetViews>
  <sheetFormatPr baseColWidth="10" defaultRowHeight="14" x14ac:dyDescent="0.3"/>
  <cols>
    <col min="1" max="1" width="38.75" customWidth="1"/>
    <col min="2" max="2" width="9.58203125" style="4" hidden="1" customWidth="1"/>
    <col min="3" max="3" width="9.58203125" style="4" customWidth="1"/>
    <col min="4" max="4" width="10.6640625" style="2"/>
    <col min="5" max="5" width="6.08203125" style="2" customWidth="1"/>
    <col min="6" max="6" width="10.6640625" style="5"/>
  </cols>
  <sheetData>
    <row r="1" spans="1:6" ht="17.5" x14ac:dyDescent="0.35">
      <c r="A1" s="1" t="s">
        <v>20</v>
      </c>
    </row>
    <row r="2" spans="1:6" x14ac:dyDescent="0.3">
      <c r="A2" t="s">
        <v>26</v>
      </c>
      <c r="B2" s="4" t="s">
        <v>27</v>
      </c>
      <c r="C2" s="4" t="s">
        <v>27</v>
      </c>
    </row>
    <row r="3" spans="1:6" x14ac:dyDescent="0.3">
      <c r="A3" t="s">
        <v>54</v>
      </c>
      <c r="C3" s="22">
        <v>46140</v>
      </c>
    </row>
    <row r="4" spans="1:6" x14ac:dyDescent="0.3">
      <c r="A4" s="3"/>
      <c r="B4" s="6"/>
      <c r="C4" s="6"/>
    </row>
    <row r="5" spans="1:6" x14ac:dyDescent="0.3">
      <c r="C5" s="4" t="s">
        <v>29</v>
      </c>
    </row>
    <row r="6" spans="1:6" x14ac:dyDescent="0.3">
      <c r="A6" t="s">
        <v>0</v>
      </c>
      <c r="B6" s="4" t="s">
        <v>28</v>
      </c>
      <c r="C6" s="4" t="s">
        <v>30</v>
      </c>
      <c r="D6" s="2" t="s">
        <v>2</v>
      </c>
      <c r="E6" s="2" t="s">
        <v>3</v>
      </c>
      <c r="F6" s="5" t="s">
        <v>4</v>
      </c>
    </row>
    <row r="8" spans="1:6" x14ac:dyDescent="0.3">
      <c r="A8" s="3" t="s">
        <v>55</v>
      </c>
    </row>
    <row r="9" spans="1:6" x14ac:dyDescent="0.3">
      <c r="A9" t="s">
        <v>5</v>
      </c>
      <c r="B9" s="4">
        <v>5</v>
      </c>
      <c r="C9" s="4">
        <v>4</v>
      </c>
      <c r="D9" s="12">
        <v>14</v>
      </c>
      <c r="E9" s="2">
        <v>0</v>
      </c>
      <c r="F9" s="5">
        <f>C9*D9*E9</f>
        <v>0</v>
      </c>
    </row>
    <row r="10" spans="1:6" x14ac:dyDescent="0.3">
      <c r="A10" t="s">
        <v>10</v>
      </c>
      <c r="B10" s="4">
        <v>0.15</v>
      </c>
      <c r="C10" s="4">
        <v>0.2</v>
      </c>
      <c r="D10" s="12">
        <v>24</v>
      </c>
      <c r="E10" s="2">
        <v>0</v>
      </c>
      <c r="F10" s="5">
        <f t="shared" ref="F10:F36" si="0">C10*D10*E10</f>
        <v>0</v>
      </c>
    </row>
    <row r="11" spans="1:6" x14ac:dyDescent="0.3">
      <c r="A11" t="s">
        <v>58</v>
      </c>
      <c r="C11" s="4">
        <v>0.2</v>
      </c>
      <c r="D11" s="12">
        <v>24</v>
      </c>
      <c r="E11" s="2">
        <v>0</v>
      </c>
      <c r="F11" s="5">
        <f t="shared" si="0"/>
        <v>0</v>
      </c>
    </row>
    <row r="12" spans="1:6" x14ac:dyDescent="0.3">
      <c r="A12" t="s">
        <v>61</v>
      </c>
      <c r="C12" s="4">
        <v>0.2</v>
      </c>
      <c r="D12" s="12">
        <v>24</v>
      </c>
      <c r="E12" s="2">
        <v>1</v>
      </c>
      <c r="F12" s="5">
        <f t="shared" si="0"/>
        <v>4.8000000000000007</v>
      </c>
    </row>
    <row r="13" spans="1:6" x14ac:dyDescent="0.3">
      <c r="A13" t="s">
        <v>52</v>
      </c>
      <c r="B13" s="4">
        <v>3</v>
      </c>
      <c r="C13" s="4">
        <f t="shared" ref="C13:C35" si="1">B13/2</f>
        <v>1.5</v>
      </c>
      <c r="D13" s="12">
        <v>6</v>
      </c>
      <c r="E13" s="2">
        <v>1</v>
      </c>
      <c r="F13" s="5">
        <f t="shared" si="0"/>
        <v>9</v>
      </c>
    </row>
    <row r="14" spans="1:6" x14ac:dyDescent="0.3">
      <c r="A14" t="s">
        <v>17</v>
      </c>
      <c r="B14" s="4">
        <v>1</v>
      </c>
      <c r="C14" s="4">
        <v>1.5</v>
      </c>
      <c r="D14" s="12">
        <v>24</v>
      </c>
      <c r="E14" s="2">
        <v>0</v>
      </c>
      <c r="F14" s="5">
        <f t="shared" si="0"/>
        <v>0</v>
      </c>
    </row>
    <row r="15" spans="1:6" x14ac:dyDescent="0.3">
      <c r="A15" t="s">
        <v>6</v>
      </c>
      <c r="B15" s="4">
        <v>1</v>
      </c>
      <c r="C15" s="4">
        <f t="shared" si="1"/>
        <v>0.5</v>
      </c>
      <c r="D15" s="12">
        <v>10</v>
      </c>
      <c r="E15" s="2">
        <v>1</v>
      </c>
      <c r="F15" s="5">
        <f t="shared" si="0"/>
        <v>5</v>
      </c>
    </row>
    <row r="16" spans="1:6" x14ac:dyDescent="0.3">
      <c r="A16" t="s">
        <v>7</v>
      </c>
      <c r="B16" s="4">
        <v>0.5</v>
      </c>
      <c r="C16" s="4">
        <f t="shared" si="1"/>
        <v>0.25</v>
      </c>
      <c r="D16" s="12">
        <v>10</v>
      </c>
      <c r="E16" s="2">
        <v>1</v>
      </c>
      <c r="F16" s="5">
        <f t="shared" si="0"/>
        <v>2.5</v>
      </c>
    </row>
    <row r="17" spans="1:6" x14ac:dyDescent="0.3">
      <c r="A17" t="s">
        <v>60</v>
      </c>
      <c r="C17" s="4">
        <v>2</v>
      </c>
      <c r="D17" s="12">
        <v>4</v>
      </c>
      <c r="E17" s="2">
        <v>1</v>
      </c>
      <c r="F17" s="5">
        <f t="shared" si="0"/>
        <v>8</v>
      </c>
    </row>
    <row r="18" spans="1:6" x14ac:dyDescent="0.3">
      <c r="A18" t="s">
        <v>59</v>
      </c>
      <c r="B18" s="4">
        <v>0.3</v>
      </c>
      <c r="C18" s="4">
        <f t="shared" si="1"/>
        <v>0.15</v>
      </c>
      <c r="D18" s="12">
        <v>12</v>
      </c>
      <c r="E18" s="2">
        <v>1</v>
      </c>
      <c r="F18" s="5">
        <f t="shared" si="0"/>
        <v>1.7999999999999998</v>
      </c>
    </row>
    <row r="19" spans="1:6" x14ac:dyDescent="0.3">
      <c r="A19" t="s">
        <v>11</v>
      </c>
      <c r="B19" s="4">
        <v>0.2</v>
      </c>
      <c r="C19" s="4">
        <f t="shared" si="1"/>
        <v>0.1</v>
      </c>
      <c r="D19" s="12">
        <v>12</v>
      </c>
      <c r="E19" s="2">
        <v>0</v>
      </c>
      <c r="F19" s="5">
        <f t="shared" si="0"/>
        <v>0</v>
      </c>
    </row>
    <row r="20" spans="1:6" x14ac:dyDescent="0.3">
      <c r="A20" t="s">
        <v>8</v>
      </c>
      <c r="B20" s="4">
        <v>2</v>
      </c>
      <c r="C20" s="4">
        <f t="shared" si="1"/>
        <v>1</v>
      </c>
      <c r="D20" s="12">
        <v>1</v>
      </c>
      <c r="E20" s="2">
        <v>0</v>
      </c>
      <c r="F20" s="5">
        <f t="shared" si="0"/>
        <v>0</v>
      </c>
    </row>
    <row r="21" spans="1:6" x14ac:dyDescent="0.3">
      <c r="A21" t="s">
        <v>9</v>
      </c>
      <c r="B21" s="4">
        <v>2</v>
      </c>
      <c r="C21" s="4">
        <f t="shared" si="1"/>
        <v>1</v>
      </c>
      <c r="D21" s="12">
        <v>0.5</v>
      </c>
      <c r="E21" s="2">
        <v>0</v>
      </c>
      <c r="F21" s="5">
        <f t="shared" si="0"/>
        <v>0</v>
      </c>
    </row>
    <row r="22" spans="1:6" x14ac:dyDescent="0.3">
      <c r="A22" t="s">
        <v>49</v>
      </c>
      <c r="B22" s="4">
        <v>3</v>
      </c>
      <c r="C22" s="4">
        <v>1.5</v>
      </c>
      <c r="D22" s="12">
        <v>5</v>
      </c>
      <c r="E22" s="2">
        <v>1</v>
      </c>
      <c r="F22" s="5">
        <f t="shared" si="0"/>
        <v>7.5</v>
      </c>
    </row>
    <row r="23" spans="1:6" x14ac:dyDescent="0.3">
      <c r="A23" t="s">
        <v>50</v>
      </c>
      <c r="B23" s="4">
        <v>4</v>
      </c>
      <c r="C23" s="4">
        <v>3</v>
      </c>
      <c r="D23" s="12">
        <v>17</v>
      </c>
      <c r="E23" s="2">
        <v>1</v>
      </c>
      <c r="F23" s="5">
        <f t="shared" si="0"/>
        <v>51</v>
      </c>
    </row>
    <row r="24" spans="1:6" x14ac:dyDescent="0.3">
      <c r="A24" t="s">
        <v>51</v>
      </c>
      <c r="C24" s="4">
        <v>3</v>
      </c>
      <c r="D24" s="12">
        <v>17</v>
      </c>
      <c r="E24" s="2">
        <v>1</v>
      </c>
      <c r="F24" s="5">
        <f t="shared" si="0"/>
        <v>51</v>
      </c>
    </row>
    <row r="25" spans="1:6" x14ac:dyDescent="0.3">
      <c r="A25" t="s">
        <v>57</v>
      </c>
      <c r="D25" s="12"/>
      <c r="F25" s="5">
        <v>60</v>
      </c>
    </row>
    <row r="26" spans="1:6" x14ac:dyDescent="0.3">
      <c r="A26" t="s">
        <v>19</v>
      </c>
      <c r="B26" s="4">
        <v>21</v>
      </c>
      <c r="C26" s="4">
        <f t="shared" si="1"/>
        <v>10.5</v>
      </c>
      <c r="D26" s="12">
        <v>2</v>
      </c>
      <c r="E26" s="2">
        <v>1</v>
      </c>
      <c r="F26" s="5">
        <f t="shared" si="0"/>
        <v>21</v>
      </c>
    </row>
    <row r="27" spans="1:6" x14ac:dyDescent="0.3">
      <c r="A27" t="s">
        <v>15</v>
      </c>
      <c r="B27" s="4">
        <v>125</v>
      </c>
      <c r="C27" s="4">
        <f t="shared" si="1"/>
        <v>62.5</v>
      </c>
      <c r="D27" s="12">
        <v>0.5</v>
      </c>
      <c r="E27" s="2">
        <v>0</v>
      </c>
      <c r="F27" s="5">
        <f t="shared" si="0"/>
        <v>0</v>
      </c>
    </row>
    <row r="28" spans="1:6" x14ac:dyDescent="0.3">
      <c r="A28" t="s">
        <v>16</v>
      </c>
      <c r="B28" s="4">
        <v>4</v>
      </c>
      <c r="C28" s="4">
        <f t="shared" si="1"/>
        <v>2</v>
      </c>
      <c r="D28" s="12">
        <v>2</v>
      </c>
      <c r="E28" s="2">
        <v>0</v>
      </c>
      <c r="F28" s="5">
        <f t="shared" si="0"/>
        <v>0</v>
      </c>
    </row>
    <row r="29" spans="1:6" x14ac:dyDescent="0.3">
      <c r="A29" t="s">
        <v>18</v>
      </c>
      <c r="B29" s="4">
        <v>2</v>
      </c>
      <c r="C29" s="4">
        <v>2</v>
      </c>
      <c r="D29" s="12">
        <v>10</v>
      </c>
      <c r="E29" s="2">
        <v>0</v>
      </c>
      <c r="F29" s="5">
        <f t="shared" si="0"/>
        <v>0</v>
      </c>
    </row>
    <row r="30" spans="1:6" x14ac:dyDescent="0.3">
      <c r="A30" t="s">
        <v>12</v>
      </c>
      <c r="B30" s="4">
        <v>4</v>
      </c>
      <c r="C30" s="4">
        <v>4</v>
      </c>
      <c r="D30" s="12">
        <v>4</v>
      </c>
      <c r="E30" s="2">
        <v>1</v>
      </c>
      <c r="F30" s="5">
        <f t="shared" si="0"/>
        <v>16</v>
      </c>
    </row>
    <row r="31" spans="1:6" x14ac:dyDescent="0.3">
      <c r="A31" t="s">
        <v>13</v>
      </c>
      <c r="B31" s="4">
        <v>12</v>
      </c>
      <c r="C31" s="4">
        <f t="shared" si="1"/>
        <v>6</v>
      </c>
      <c r="D31" s="12">
        <v>3</v>
      </c>
      <c r="E31" s="2">
        <v>1</v>
      </c>
      <c r="F31" s="5">
        <f t="shared" si="0"/>
        <v>18</v>
      </c>
    </row>
    <row r="32" spans="1:6" x14ac:dyDescent="0.3">
      <c r="A32" t="s">
        <v>53</v>
      </c>
      <c r="C32" s="4">
        <v>42</v>
      </c>
      <c r="D32" s="12">
        <v>0.2</v>
      </c>
      <c r="E32" s="2">
        <v>0.5</v>
      </c>
      <c r="F32" s="5">
        <f t="shared" si="0"/>
        <v>4.2</v>
      </c>
    </row>
    <row r="33" spans="1:6" x14ac:dyDescent="0.3">
      <c r="A33" t="s">
        <v>14</v>
      </c>
      <c r="B33" s="4">
        <v>15</v>
      </c>
      <c r="C33" s="4">
        <f t="shared" si="1"/>
        <v>7.5</v>
      </c>
      <c r="D33" s="12">
        <v>1.5</v>
      </c>
      <c r="E33" s="2">
        <v>1</v>
      </c>
      <c r="F33" s="5">
        <f t="shared" si="0"/>
        <v>11.25</v>
      </c>
    </row>
    <row r="34" spans="1:6" x14ac:dyDescent="0.3">
      <c r="A34" t="s">
        <v>56</v>
      </c>
      <c r="D34" s="12"/>
      <c r="F34" s="5" t="s">
        <v>69</v>
      </c>
    </row>
    <row r="35" spans="1:6" x14ac:dyDescent="0.3">
      <c r="A35" s="9" t="s">
        <v>23</v>
      </c>
      <c r="B35" s="10">
        <v>221</v>
      </c>
      <c r="C35" s="4">
        <f t="shared" si="1"/>
        <v>110.5</v>
      </c>
      <c r="D35" s="13">
        <v>0.43</v>
      </c>
      <c r="E35" s="11">
        <v>1</v>
      </c>
      <c r="F35" s="5">
        <f t="shared" si="0"/>
        <v>47.515000000000001</v>
      </c>
    </row>
    <row r="36" spans="1:6" x14ac:dyDescent="0.3">
      <c r="A36" t="s">
        <v>62</v>
      </c>
      <c r="C36" s="4">
        <v>92</v>
      </c>
      <c r="D36" s="2">
        <v>0.5</v>
      </c>
      <c r="E36" s="2">
        <v>1</v>
      </c>
      <c r="F36" s="5">
        <f t="shared" si="0"/>
        <v>46</v>
      </c>
    </row>
    <row r="38" spans="1:6" x14ac:dyDescent="0.3">
      <c r="A38" s="3" t="s">
        <v>63</v>
      </c>
      <c r="B38" s="6"/>
      <c r="C38" s="6"/>
      <c r="D38" s="7"/>
      <c r="E38" s="7"/>
      <c r="F38" s="8">
        <f>SUM(F9:F37)</f>
        <v>364.565</v>
      </c>
    </row>
    <row r="39" spans="1:6" x14ac:dyDescent="0.3">
      <c r="A39" s="3"/>
      <c r="B39" s="6"/>
      <c r="C39" s="6"/>
      <c r="D39" s="7"/>
      <c r="E39" s="7"/>
      <c r="F39" s="8"/>
    </row>
    <row r="40" spans="1:6" x14ac:dyDescent="0.3">
      <c r="A40" s="3" t="s">
        <v>24</v>
      </c>
    </row>
    <row r="41" spans="1:6" x14ac:dyDescent="0.3">
      <c r="A41" t="s">
        <v>64</v>
      </c>
      <c r="B41" s="4">
        <v>20</v>
      </c>
      <c r="C41" s="4">
        <v>15</v>
      </c>
      <c r="D41" s="2">
        <v>14</v>
      </c>
      <c r="E41" s="2">
        <v>0</v>
      </c>
      <c r="F41" s="5">
        <f>C41*D41*E41</f>
        <v>0</v>
      </c>
    </row>
    <row r="42" spans="1:6" x14ac:dyDescent="0.3">
      <c r="A42" t="s">
        <v>21</v>
      </c>
      <c r="B42" s="4">
        <v>4.0999999999999996</v>
      </c>
      <c r="C42" s="4">
        <v>5</v>
      </c>
      <c r="D42" s="2">
        <v>24</v>
      </c>
      <c r="E42" s="2">
        <v>1</v>
      </c>
      <c r="F42" s="5">
        <f t="shared" ref="F42:F44" si="2">C42*D42*E42</f>
        <v>120</v>
      </c>
    </row>
    <row r="43" spans="1:6" x14ac:dyDescent="0.3">
      <c r="A43" t="s">
        <v>65</v>
      </c>
      <c r="C43" s="4">
        <v>12.5</v>
      </c>
      <c r="D43" s="2">
        <v>10</v>
      </c>
      <c r="E43" s="2">
        <v>1</v>
      </c>
      <c r="F43" s="5">
        <f t="shared" si="2"/>
        <v>125</v>
      </c>
    </row>
    <row r="44" spans="1:6" x14ac:dyDescent="0.3">
      <c r="A44" t="s">
        <v>66</v>
      </c>
      <c r="C44" s="4">
        <v>4</v>
      </c>
      <c r="D44" s="2">
        <v>10</v>
      </c>
      <c r="E44" s="2">
        <v>1</v>
      </c>
      <c r="F44" s="5">
        <f t="shared" si="2"/>
        <v>40</v>
      </c>
    </row>
    <row r="45" spans="1:6" x14ac:dyDescent="0.3">
      <c r="A45" s="3" t="s">
        <v>22</v>
      </c>
      <c r="B45" s="6"/>
      <c r="C45" s="6"/>
      <c r="D45" s="7"/>
      <c r="E45" s="7"/>
      <c r="F45" s="8">
        <f>SUM(F41:F44)</f>
        <v>285</v>
      </c>
    </row>
    <row r="46" spans="1:6" x14ac:dyDescent="0.3">
      <c r="A46" s="3"/>
      <c r="B46" s="6"/>
      <c r="C46" s="6"/>
      <c r="D46" s="7"/>
      <c r="E46" s="7"/>
      <c r="F46" s="8"/>
    </row>
    <row r="47" spans="1:6" x14ac:dyDescent="0.3">
      <c r="A47" s="3" t="s">
        <v>25</v>
      </c>
      <c r="B47" s="6"/>
      <c r="C47" s="6"/>
      <c r="D47" s="7"/>
      <c r="E47" s="7"/>
      <c r="F47" s="8">
        <f>F38-F45</f>
        <v>79.564999999999998</v>
      </c>
    </row>
    <row r="49" spans="1:6" x14ac:dyDescent="0.3">
      <c r="A49" s="3" t="s">
        <v>31</v>
      </c>
    </row>
    <row r="50" spans="1:6" x14ac:dyDescent="0.3">
      <c r="A50" t="s">
        <v>67</v>
      </c>
      <c r="B50" s="4">
        <v>160</v>
      </c>
      <c r="C50" s="4">
        <v>100</v>
      </c>
      <c r="D50" s="2">
        <v>1</v>
      </c>
      <c r="E50" s="2">
        <v>0.5</v>
      </c>
      <c r="F50" s="5">
        <f t="shared" ref="F50:F51" si="3">C50*D50*E50</f>
        <v>50</v>
      </c>
    </row>
    <row r="51" spans="1:6" x14ac:dyDescent="0.3">
      <c r="A51" t="s">
        <v>68</v>
      </c>
      <c r="C51" s="4">
        <v>20</v>
      </c>
      <c r="D51" s="2">
        <v>1</v>
      </c>
      <c r="E51" s="2">
        <v>0.5</v>
      </c>
      <c r="F51" s="5">
        <f t="shared" si="3"/>
        <v>10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5C7F-A569-41D7-A4EC-1CCF79AE6B58}">
  <dimension ref="A1:F18"/>
  <sheetViews>
    <sheetView workbookViewId="0">
      <selection activeCell="D18" sqref="D18"/>
    </sheetView>
  </sheetViews>
  <sheetFormatPr baseColWidth="10" defaultRowHeight="14" x14ac:dyDescent="0.3"/>
  <cols>
    <col min="1" max="1" width="35.5" customWidth="1"/>
    <col min="2" max="2" width="9.58203125" style="4" hidden="1" customWidth="1"/>
    <col min="3" max="3" width="5.25" style="14" customWidth="1"/>
    <col min="4" max="4" width="13.83203125" style="2" customWidth="1"/>
    <col min="5" max="5" width="6.08203125" style="2" customWidth="1"/>
    <col min="6" max="6" width="16.25" style="15" customWidth="1"/>
  </cols>
  <sheetData>
    <row r="1" spans="1:6" ht="17.5" x14ac:dyDescent="0.35">
      <c r="A1" s="1" t="s">
        <v>32</v>
      </c>
    </row>
    <row r="2" spans="1:6" x14ac:dyDescent="0.3">
      <c r="A2" s="3" t="s">
        <v>26</v>
      </c>
      <c r="B2" s="6" t="s">
        <v>27</v>
      </c>
      <c r="C2" s="16" t="s">
        <v>27</v>
      </c>
    </row>
    <row r="3" spans="1:6" x14ac:dyDescent="0.3">
      <c r="A3" s="3"/>
      <c r="B3" s="6"/>
      <c r="C3" s="16"/>
    </row>
    <row r="4" spans="1:6" x14ac:dyDescent="0.3">
      <c r="A4" s="3"/>
      <c r="B4" s="6"/>
      <c r="C4" s="16"/>
      <c r="D4" s="2" t="s">
        <v>44</v>
      </c>
      <c r="E4" s="2" t="s">
        <v>45</v>
      </c>
      <c r="F4" s="15" t="s">
        <v>46</v>
      </c>
    </row>
    <row r="5" spans="1:6" x14ac:dyDescent="0.3">
      <c r="A5" t="s">
        <v>33</v>
      </c>
      <c r="C5" s="14" t="s">
        <v>34</v>
      </c>
      <c r="D5" s="2" t="s">
        <v>35</v>
      </c>
      <c r="E5" s="2" t="s">
        <v>36</v>
      </c>
      <c r="F5" s="15" t="s">
        <v>37</v>
      </c>
    </row>
    <row r="7" spans="1:6" x14ac:dyDescent="0.3">
      <c r="A7" t="s">
        <v>38</v>
      </c>
      <c r="C7" s="17">
        <v>4</v>
      </c>
      <c r="D7" s="19">
        <v>200</v>
      </c>
      <c r="E7" s="18">
        <v>70</v>
      </c>
      <c r="F7" s="19">
        <f>E7/100*D7*C7</f>
        <v>560</v>
      </c>
    </row>
    <row r="9" spans="1:6" x14ac:dyDescent="0.3">
      <c r="A9" s="3" t="s">
        <v>48</v>
      </c>
    </row>
    <row r="10" spans="1:6" x14ac:dyDescent="0.3">
      <c r="A10" s="3"/>
      <c r="D10" s="2" t="s">
        <v>41</v>
      </c>
      <c r="F10" s="15" t="s">
        <v>47</v>
      </c>
    </row>
    <row r="11" spans="1:6" x14ac:dyDescent="0.3">
      <c r="A11" t="s">
        <v>39</v>
      </c>
      <c r="D11" s="20" t="e">
        <f>#REF!</f>
        <v>#REF!</v>
      </c>
      <c r="F11" s="21" t="e">
        <f>nutzbareKap./D11</f>
        <v>#REF!</v>
      </c>
    </row>
    <row r="12" spans="1:6" x14ac:dyDescent="0.3">
      <c r="A12" t="s">
        <v>40</v>
      </c>
      <c r="D12" s="20" t="e">
        <f>#REF!</f>
        <v>#REF!</v>
      </c>
      <c r="F12" s="21" t="e">
        <f>nutzbareKap./D12</f>
        <v>#REF!</v>
      </c>
    </row>
    <row r="15" spans="1:6" x14ac:dyDescent="0.3">
      <c r="A15" s="3" t="s">
        <v>43</v>
      </c>
    </row>
    <row r="16" spans="1:6" x14ac:dyDescent="0.3">
      <c r="A16" s="3"/>
      <c r="D16" s="2" t="s">
        <v>41</v>
      </c>
      <c r="F16" s="15" t="s">
        <v>42</v>
      </c>
    </row>
    <row r="17" spans="1:6" x14ac:dyDescent="0.3">
      <c r="A17" t="s">
        <v>39</v>
      </c>
      <c r="D17" s="20" t="e">
        <f>'Energiebilanz Segeln'!#REF!</f>
        <v>#REF!</v>
      </c>
      <c r="F17" s="21" t="e">
        <f>nutzbareKap./D17</f>
        <v>#REF!</v>
      </c>
    </row>
    <row r="18" spans="1:6" x14ac:dyDescent="0.3">
      <c r="A18" t="s">
        <v>40</v>
      </c>
      <c r="D18" s="20" t="e">
        <f>'Energiebilanz Segeln'!#REF!+'Energiebilanz Segeln'!F36</f>
        <v>#REF!</v>
      </c>
      <c r="F18" s="21" t="e">
        <f>nutzbareKap./D18</f>
        <v>#REF!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Energiebilanz Segeln</vt:lpstr>
      <vt:lpstr>Energiebilanz vor Anker</vt:lpstr>
      <vt:lpstr>Reichweite Akkus</vt:lpstr>
      <vt:lpstr>nutzbareKap.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Goecke</dc:creator>
  <cp:lastModifiedBy>Christian Goecke</cp:lastModifiedBy>
  <cp:lastPrinted>2024-10-09T13:49:19Z</cp:lastPrinted>
  <dcterms:created xsi:type="dcterms:W3CDTF">2024-10-04T09:23:04Z</dcterms:created>
  <dcterms:modified xsi:type="dcterms:W3CDTF">2026-05-23T15:55:57Z</dcterms:modified>
</cp:coreProperties>
</file>