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C10EFCE3-F087-466C-91BD-21AAF81FE727}" xr6:coauthVersionLast="47" xr6:coauthVersionMax="47" xr10:uidLastSave="{00000000-0000-0000-0000-000000000000}"/>
  <bookViews>
    <workbookView xWindow="-120" yWindow="-120" windowWidth="19440" windowHeight="14880" activeTab="1" xr2:uid="{DBAF6E20-F11A-45B0-B503-4D939D49EF7B}"/>
  </bookViews>
  <sheets>
    <sheet name="LasPalmas-Mindelo" sheetId="1" r:id="rId1"/>
    <sheet name="Mindelo-Grenada" sheetId="2" r:id="rId2"/>
  </sheets>
  <definedNames>
    <definedName name="Crewstärke" localSheetId="1">'Mindelo-Grenada'!$B$15</definedName>
    <definedName name="Crewstärke">'LasPalmas-Mindelo'!$B$15</definedName>
    <definedName name="maxReisedauer" localSheetId="1">'Mindelo-Grenada'!$B$13</definedName>
    <definedName name="maxReisedauer">'LasPalmas-Mindelo'!$B$13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7" i="2" l="1"/>
  <c r="B29" i="2" s="1"/>
  <c r="B31" i="2" s="1"/>
  <c r="B33" i="2" s="1"/>
  <c r="C21" i="2"/>
  <c r="C20" i="2"/>
  <c r="C19" i="2"/>
  <c r="B8" i="2"/>
  <c r="B12" i="2" s="1"/>
  <c r="B27" i="1"/>
  <c r="B29" i="1" s="1"/>
  <c r="B31" i="1" s="1"/>
  <c r="B33" i="1" s="1"/>
  <c r="C21" i="1"/>
  <c r="C20" i="1"/>
  <c r="C19" i="1"/>
  <c r="B8" i="1"/>
  <c r="B12" i="1" s="1"/>
</calcChain>
</file>

<file path=xl/sharedStrings.xml><?xml version="1.0" encoding="utf-8"?>
<sst xmlns="http://schemas.openxmlformats.org/spreadsheetml/2006/main" count="54" uniqueCount="27">
  <si>
    <t>Wasser- und Dieselplanung ARC+</t>
  </si>
  <si>
    <t>Etappe 1: Las Palmas-Mindelo</t>
  </si>
  <si>
    <t>Strecke direkter Weg</t>
  </si>
  <si>
    <t>Sicherheitszuschlag %</t>
  </si>
  <si>
    <t>maximale Strecke</t>
  </si>
  <si>
    <t>Durchschnittsgeschwindigkeit</t>
  </si>
  <si>
    <t>max. Dauer in Tagen</t>
  </si>
  <si>
    <t>gerundet</t>
  </si>
  <si>
    <t>Crewstärke</t>
  </si>
  <si>
    <t>Wasserverbräuche (pro Tag und Person)</t>
  </si>
  <si>
    <t>Mindestwasserverbrauch nur Kochen und Trinken</t>
  </si>
  <si>
    <t>Durchschnittsverbrauch ARC lt. Statistik</t>
  </si>
  <si>
    <t>Gesamtbedarf</t>
  </si>
  <si>
    <t>Wasserverbrauch Kochen, Trinken, Waschen</t>
  </si>
  <si>
    <t>Watermaker erforderlich</t>
  </si>
  <si>
    <t>nein</t>
  </si>
  <si>
    <t>Wasserbedarf</t>
  </si>
  <si>
    <t>Dieselbedarf</t>
  </si>
  <si>
    <t>Motorstunden pro Tag zum Laden maximal</t>
  </si>
  <si>
    <t>Gesamtverbrauch zum Laden</t>
  </si>
  <si>
    <t>maximale Motorstunden mit Antrieb 5,5 kn</t>
  </si>
  <si>
    <t>Verbleibt zum Motoren mit Antrieb b. 20l Reserve</t>
  </si>
  <si>
    <t xml:space="preserve">Reichweite mit Antrieb </t>
  </si>
  <si>
    <t>Verbrauch zum Laden bei 1400 U/min</t>
  </si>
  <si>
    <t>Verbrauch mit Antrieb bei 6 kn</t>
  </si>
  <si>
    <t>ja</t>
  </si>
  <si>
    <t>knapp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</si>
</sst>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\ &quot;%&quot;"/>
    <numFmt numFmtId="165" formatCode="0\ &quot;sm&quot;"/>
    <numFmt numFmtId="166" formatCode="0.0\ &quot;kn&quot;"/>
    <numFmt numFmtId="167" formatCode="0.00\ &quot;Tg.&quot;"/>
    <numFmt numFmtId="168" formatCode="0\ &quot;Personen&quot;"/>
    <numFmt numFmtId="169" formatCode="0\ &quot;l&quot;"/>
    <numFmt numFmtId="170" formatCode="0.00\ &quot;h&quot;"/>
    <numFmt numFmtId="171" formatCode="0.00\ &quot;l/h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7" fontId="1" fillId="0" borderId="0" xfId="0" applyNumberFormat="1" applyFont="1" applyAlignment="1">
      <alignment horizontal="right"/>
    </xf>
    <xf numFmtId="168" fontId="0" fillId="0" borderId="0" xfId="0" applyNumberFormat="1"/>
    <xf numFmtId="169" fontId="0" fillId="0" borderId="0" xfId="0" applyNumberFormat="1"/>
    <xf numFmtId="0" fontId="0" fillId="0" borderId="0" xfId="0" applyAlignment="1">
      <alignment horizontal="center"/>
    </xf>
    <xf numFmtId="170" fontId="0" fillId="0" borderId="0" xfId="0" applyNumberFormat="1"/>
    <xf numFmtId="171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EA58F-D4ED-4E57-A48B-7488DC194336}">
  <dimension ref="A1:D33"/>
  <sheetViews>
    <sheetView workbookViewId="0">
      <selection activeCell="D2" sqref="D2"/>
    </sheetView>
  </sheetViews>
  <sheetFormatPr baseColWidth="10" defaultRowHeight="15" x14ac:dyDescent="0.25"/>
  <cols>
    <col min="1" max="1" width="47.5703125" customWidth="1"/>
    <col min="3" max="3" width="13.28515625" customWidth="1"/>
    <col min="4" max="4" width="24.28515625" customWidth="1"/>
  </cols>
  <sheetData>
    <row r="1" spans="1:2" ht="18.75" x14ac:dyDescent="0.3">
      <c r="A1" s="2" t="s">
        <v>0</v>
      </c>
    </row>
    <row r="4" spans="1:2" x14ac:dyDescent="0.25">
      <c r="A4" s="1" t="s">
        <v>1</v>
      </c>
    </row>
    <row r="6" spans="1:2" x14ac:dyDescent="0.25">
      <c r="A6" t="s">
        <v>2</v>
      </c>
      <c r="B6" s="4">
        <v>850</v>
      </c>
    </row>
    <row r="7" spans="1:2" x14ac:dyDescent="0.25">
      <c r="A7" t="s">
        <v>3</v>
      </c>
      <c r="B7" s="3">
        <v>10</v>
      </c>
    </row>
    <row r="8" spans="1:2" x14ac:dyDescent="0.25">
      <c r="A8" t="s">
        <v>4</v>
      </c>
      <c r="B8" s="4">
        <f>(100+B7)/100*B6</f>
        <v>935.00000000000011</v>
      </c>
    </row>
    <row r="9" spans="1:2" x14ac:dyDescent="0.25">
      <c r="B9" s="3"/>
    </row>
    <row r="10" spans="1:2" x14ac:dyDescent="0.25">
      <c r="A10" t="s">
        <v>5</v>
      </c>
      <c r="B10" s="5">
        <v>6</v>
      </c>
    </row>
    <row r="11" spans="1:2" x14ac:dyDescent="0.25">
      <c r="B11" s="3"/>
    </row>
    <row r="12" spans="1:2" x14ac:dyDescent="0.25">
      <c r="A12" t="s">
        <v>6</v>
      </c>
      <c r="B12" s="6">
        <f>B8/B10/24</f>
        <v>6.4930555555555562</v>
      </c>
    </row>
    <row r="13" spans="1:2" x14ac:dyDescent="0.25">
      <c r="A13" s="1" t="s">
        <v>7</v>
      </c>
      <c r="B13" s="7">
        <v>7</v>
      </c>
    </row>
    <row r="15" spans="1:2" x14ac:dyDescent="0.25">
      <c r="A15" t="s">
        <v>8</v>
      </c>
      <c r="B15" s="8">
        <v>5</v>
      </c>
    </row>
    <row r="17" spans="1:4" x14ac:dyDescent="0.25">
      <c r="A17" s="1" t="s">
        <v>16</v>
      </c>
    </row>
    <row r="18" spans="1:4" x14ac:dyDescent="0.25">
      <c r="A18" t="s">
        <v>9</v>
      </c>
      <c r="C18" t="s">
        <v>12</v>
      </c>
      <c r="D18" t="s">
        <v>14</v>
      </c>
    </row>
    <row r="19" spans="1:4" x14ac:dyDescent="0.25">
      <c r="A19" t="s">
        <v>10</v>
      </c>
      <c r="B19" s="9">
        <v>4</v>
      </c>
      <c r="C19" s="9">
        <f>Crewstärke*maxReisedauer*B19</f>
        <v>140</v>
      </c>
      <c r="D19" s="10" t="s">
        <v>15</v>
      </c>
    </row>
    <row r="20" spans="1:4" x14ac:dyDescent="0.25">
      <c r="A20" t="s">
        <v>13</v>
      </c>
      <c r="B20" s="9">
        <v>7</v>
      </c>
      <c r="C20" s="9">
        <f>maxReisedauer*Crewstärke*B20</f>
        <v>245</v>
      </c>
      <c r="D20" s="10" t="s">
        <v>15</v>
      </c>
    </row>
    <row r="21" spans="1:4" x14ac:dyDescent="0.25">
      <c r="A21" t="s">
        <v>11</v>
      </c>
      <c r="B21" s="9">
        <v>15</v>
      </c>
      <c r="C21" s="9">
        <f>maxReisedauer*Crewstärke*B21</f>
        <v>525</v>
      </c>
      <c r="D21" s="10" t="s">
        <v>15</v>
      </c>
    </row>
    <row r="24" spans="1:4" x14ac:dyDescent="0.25">
      <c r="A24" s="1" t="s">
        <v>17</v>
      </c>
    </row>
    <row r="25" spans="1:4" x14ac:dyDescent="0.25">
      <c r="A25" t="s">
        <v>18</v>
      </c>
      <c r="B25" s="11">
        <v>3</v>
      </c>
    </row>
    <row r="26" spans="1:4" x14ac:dyDescent="0.25">
      <c r="A26" t="s">
        <v>23</v>
      </c>
      <c r="B26" s="12">
        <v>2</v>
      </c>
    </row>
    <row r="27" spans="1:4" x14ac:dyDescent="0.25">
      <c r="A27" t="s">
        <v>19</v>
      </c>
      <c r="B27" s="9">
        <f>maxReisedauer*B25*B26</f>
        <v>42</v>
      </c>
    </row>
    <row r="29" spans="1:4" x14ac:dyDescent="0.25">
      <c r="A29" t="s">
        <v>21</v>
      </c>
      <c r="B29" s="9">
        <f>300-B27-20</f>
        <v>238</v>
      </c>
    </row>
    <row r="30" spans="1:4" x14ac:dyDescent="0.25">
      <c r="A30" t="s">
        <v>24</v>
      </c>
      <c r="B30" s="12">
        <v>3.5</v>
      </c>
    </row>
    <row r="31" spans="1:4" x14ac:dyDescent="0.25">
      <c r="A31" t="s">
        <v>20</v>
      </c>
      <c r="B31" s="11">
        <f>B29/B30</f>
        <v>68</v>
      </c>
    </row>
    <row r="33" spans="1:2" x14ac:dyDescent="0.25">
      <c r="A33" t="s">
        <v>22</v>
      </c>
      <c r="B33" s="13">
        <f>B31*5.5</f>
        <v>374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E201-3859-46F5-B20C-DC4568E9BB8B}">
  <dimension ref="A1:D33"/>
  <sheetViews>
    <sheetView tabSelected="1" workbookViewId="0">
      <selection activeCell="D21" sqref="D21"/>
    </sheetView>
  </sheetViews>
  <sheetFormatPr baseColWidth="10" defaultRowHeight="15" x14ac:dyDescent="0.25"/>
  <cols>
    <col min="1" max="1" width="47.5703125" customWidth="1"/>
    <col min="3" max="3" width="13.28515625" customWidth="1"/>
    <col min="4" max="4" width="24.28515625" customWidth="1"/>
  </cols>
  <sheetData>
    <row r="1" spans="1:2" ht="18.75" x14ac:dyDescent="0.3">
      <c r="A1" s="2" t="s">
        <v>0</v>
      </c>
    </row>
    <row r="4" spans="1:2" x14ac:dyDescent="0.25">
      <c r="A4" s="1" t="s">
        <v>1</v>
      </c>
    </row>
    <row r="6" spans="1:2" x14ac:dyDescent="0.25">
      <c r="A6" t="s">
        <v>2</v>
      </c>
      <c r="B6" s="4">
        <v>2160</v>
      </c>
    </row>
    <row r="7" spans="1:2" x14ac:dyDescent="0.25">
      <c r="A7" t="s">
        <v>3</v>
      </c>
      <c r="B7" s="3">
        <v>10</v>
      </c>
    </row>
    <row r="8" spans="1:2" x14ac:dyDescent="0.25">
      <c r="A8" t="s">
        <v>4</v>
      </c>
      <c r="B8" s="4">
        <f>(100+B7)/100*B6</f>
        <v>2376</v>
      </c>
    </row>
    <row r="9" spans="1:2" x14ac:dyDescent="0.25">
      <c r="B9" s="3"/>
    </row>
    <row r="10" spans="1:2" x14ac:dyDescent="0.25">
      <c r="A10" t="s">
        <v>5</v>
      </c>
      <c r="B10" s="5">
        <v>6</v>
      </c>
    </row>
    <row r="11" spans="1:2" x14ac:dyDescent="0.25">
      <c r="B11" s="3"/>
    </row>
    <row r="12" spans="1:2" x14ac:dyDescent="0.25">
      <c r="A12" t="s">
        <v>6</v>
      </c>
      <c r="B12" s="6">
        <f>B8/B10/24</f>
        <v>16.5</v>
      </c>
    </row>
    <row r="13" spans="1:2" x14ac:dyDescent="0.25">
      <c r="A13" s="1" t="s">
        <v>7</v>
      </c>
      <c r="B13" s="7">
        <v>17</v>
      </c>
    </row>
    <row r="15" spans="1:2" x14ac:dyDescent="0.25">
      <c r="A15" t="s">
        <v>8</v>
      </c>
      <c r="B15" s="8">
        <v>5</v>
      </c>
    </row>
    <row r="17" spans="1:4" x14ac:dyDescent="0.25">
      <c r="A17" s="1" t="s">
        <v>16</v>
      </c>
    </row>
    <row r="18" spans="1:4" x14ac:dyDescent="0.25">
      <c r="A18" t="s">
        <v>9</v>
      </c>
      <c r="C18" t="s">
        <v>12</v>
      </c>
      <c r="D18" t="s">
        <v>14</v>
      </c>
    </row>
    <row r="19" spans="1:4" x14ac:dyDescent="0.25">
      <c r="A19" t="s">
        <v>10</v>
      </c>
      <c r="B19" s="9">
        <v>4</v>
      </c>
      <c r="C19" s="9">
        <f>Crewstärke*maxReisedauer*B19</f>
        <v>340</v>
      </c>
      <c r="D19" s="10" t="s">
        <v>15</v>
      </c>
    </row>
    <row r="20" spans="1:4" x14ac:dyDescent="0.25">
      <c r="A20" t="s">
        <v>13</v>
      </c>
      <c r="B20" s="9">
        <v>7</v>
      </c>
      <c r="C20" s="9">
        <f>maxReisedauer*Crewstärke*B20</f>
        <v>595</v>
      </c>
      <c r="D20" s="10" t="s">
        <v>26</v>
      </c>
    </row>
    <row r="21" spans="1:4" x14ac:dyDescent="0.25">
      <c r="A21" t="s">
        <v>11</v>
      </c>
      <c r="B21" s="9">
        <v>15</v>
      </c>
      <c r="C21" s="9">
        <f>maxReisedauer*Crewstärke*B21</f>
        <v>1275</v>
      </c>
      <c r="D21" s="10" t="s">
        <v>25</v>
      </c>
    </row>
    <row r="24" spans="1:4" x14ac:dyDescent="0.25">
      <c r="A24" s="1" t="s">
        <v>17</v>
      </c>
    </row>
    <row r="25" spans="1:4" x14ac:dyDescent="0.25">
      <c r="A25" t="s">
        <v>18</v>
      </c>
      <c r="B25" s="11">
        <v>3</v>
      </c>
    </row>
    <row r="26" spans="1:4" x14ac:dyDescent="0.25">
      <c r="A26" t="s">
        <v>23</v>
      </c>
      <c r="B26" s="12">
        <v>2</v>
      </c>
    </row>
    <row r="27" spans="1:4" x14ac:dyDescent="0.25">
      <c r="A27" t="s">
        <v>19</v>
      </c>
      <c r="B27" s="9">
        <f>maxReisedauer*B25*B26</f>
        <v>102</v>
      </c>
    </row>
    <row r="29" spans="1:4" x14ac:dyDescent="0.25">
      <c r="A29" t="s">
        <v>21</v>
      </c>
      <c r="B29" s="9">
        <f>300-B27-20</f>
        <v>178</v>
      </c>
    </row>
    <row r="30" spans="1:4" x14ac:dyDescent="0.25">
      <c r="A30" t="s">
        <v>24</v>
      </c>
      <c r="B30" s="12">
        <v>3.5</v>
      </c>
    </row>
    <row r="31" spans="1:4" x14ac:dyDescent="0.25">
      <c r="A31" t="s">
        <v>20</v>
      </c>
      <c r="B31" s="11">
        <f>B29/B30</f>
        <v>50.857142857142854</v>
      </c>
    </row>
    <row r="33" spans="1:2" x14ac:dyDescent="0.25">
      <c r="A33" t="s">
        <v>22</v>
      </c>
      <c r="B33" s="13">
        <f>B31*5.5</f>
        <v>279.71428571428572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LasPalmas-Mindelo</vt:lpstr>
      <vt:lpstr>Mindelo-Grenada</vt:lpstr>
      <vt:lpstr>'Mindelo-Grenada'!Crewstärke</vt:lpstr>
      <vt:lpstr>Crewstärke</vt:lpstr>
      <vt:lpstr>'Mindelo-Grenada'!maxReisedauer</vt:lpstr>
      <vt:lpstr>maxReisedauer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Goecke</dc:creator>
  <cp:lastModifiedBy>Christian Goecke</cp:lastModifiedBy>
  <dcterms:created xsi:type="dcterms:W3CDTF">2026-09-14T06:15:54Z</dcterms:created>
  <dcterms:modified xsi:type="dcterms:W3CDTF">2026-09-14T07:18:59Z</dcterms:modified>
</cp:coreProperties>
</file>